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920" windowHeight="19540" tabRatio="500"/>
  </bookViews>
  <sheets>
    <sheet name="Sheet1" sheetId="1" r:id="rId1"/>
  </sheets>
  <definedNames>
    <definedName name="_xlnm.Print_Area" localSheetId="0">Sheet1!$A$45:$J$111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53" i="1"/>
  <c r="I54"/>
  <c r="I55"/>
  <c r="I52"/>
  <c r="H107"/>
  <c r="H109"/>
  <c r="H110"/>
  <c r="I107"/>
  <c r="I109"/>
  <c r="I110"/>
  <c r="G110"/>
  <c r="I93"/>
  <c r="I94"/>
  <c r="I95"/>
  <c r="I96"/>
  <c r="I97"/>
  <c r="I98"/>
  <c r="I92"/>
  <c r="I104"/>
  <c r="I105"/>
  <c r="I106"/>
  <c r="I103"/>
  <c r="G106"/>
  <c r="G104"/>
  <c r="G105"/>
  <c r="G103"/>
  <c r="I76"/>
  <c r="G76"/>
  <c r="G73"/>
  <c r="I73"/>
  <c r="I72"/>
  <c r="G72"/>
  <c r="G71"/>
  <c r="H71"/>
  <c r="I18"/>
  <c r="I68"/>
  <c r="H31"/>
  <c r="I31"/>
  <c r="H32"/>
  <c r="I32"/>
  <c r="I30"/>
  <c r="G31"/>
  <c r="G32"/>
  <c r="H30"/>
  <c r="G30"/>
  <c r="G18"/>
  <c r="G14"/>
  <c r="H14"/>
  <c r="I14"/>
  <c r="I11"/>
  <c r="I13"/>
  <c r="H13"/>
  <c r="G13"/>
  <c r="H12"/>
  <c r="I12"/>
  <c r="G12"/>
  <c r="I7"/>
  <c r="H7"/>
  <c r="G7"/>
  <c r="H44"/>
  <c r="I44"/>
  <c r="G60"/>
  <c r="G62"/>
  <c r="G68"/>
  <c r="G74"/>
  <c r="G75"/>
  <c r="G79"/>
  <c r="G92"/>
  <c r="G93"/>
  <c r="G94"/>
  <c r="G95"/>
  <c r="G96"/>
  <c r="G97"/>
  <c r="G98"/>
  <c r="G107"/>
  <c r="G8"/>
  <c r="G15"/>
  <c r="G16"/>
  <c r="G17"/>
  <c r="G21"/>
  <c r="G44"/>
  <c r="G109"/>
</calcChain>
</file>

<file path=xl/sharedStrings.xml><?xml version="1.0" encoding="utf-8"?>
<sst xmlns="http://schemas.openxmlformats.org/spreadsheetml/2006/main" count="174" uniqueCount="123">
  <si>
    <t>Camping scholarship</t>
    <phoneticPr fontId="5" type="noConversion"/>
  </si>
  <si>
    <t>Pie</t>
    <phoneticPr fontId="5" type="noConversion"/>
  </si>
  <si>
    <t>best</t>
    <phoneticPr fontId="5" type="noConversion"/>
  </si>
  <si>
    <t>% buffer</t>
    <phoneticPr fontId="5" type="noConversion"/>
  </si>
  <si>
    <t>3x10 Team Banner</t>
    <phoneticPr fontId="5" type="noConversion"/>
  </si>
  <si>
    <t>EZ-Up Tent</t>
    <phoneticPr fontId="5" type="noConversion"/>
  </si>
  <si>
    <t>6-foot folding table</t>
  </si>
  <si>
    <t>No. of tables</t>
  </si>
  <si>
    <t>Apparel Costs</t>
  </si>
  <si>
    <t>Travel</t>
  </si>
  <si>
    <t>Coaches Travel</t>
  </si>
  <si>
    <t>Miles:</t>
  </si>
  <si>
    <t>Rate per mile:</t>
  </si>
  <si>
    <t>Food</t>
  </si>
  <si>
    <t>Pizza for Rider meeting</t>
  </si>
  <si>
    <t>Refreshments for Parent Meetig</t>
  </si>
  <si>
    <t>Energy food for races</t>
  </si>
  <si>
    <t>End of Season BBQ</t>
  </si>
  <si>
    <t>Team Costs</t>
  </si>
  <si>
    <t>League Team Registration</t>
  </si>
  <si>
    <t>IMBA Membership</t>
  </si>
  <si>
    <t>Coaching Costs</t>
  </si>
  <si>
    <t>NICA License Fees</t>
  </si>
  <si>
    <t>No. of Coaches</t>
  </si>
  <si>
    <t>Cost:</t>
  </si>
  <si>
    <t>Best guess</t>
    <phoneticPr fontId="5" type="noConversion"/>
  </si>
  <si>
    <t>Bare bones</t>
    <phoneticPr fontId="5" type="noConversion"/>
  </si>
  <si>
    <t>Pie in the sky</t>
    <phoneticPr fontId="5" type="noConversion"/>
  </si>
  <si>
    <t>Best guess</t>
    <phoneticPr fontId="5" type="noConversion"/>
  </si>
  <si>
    <t>bare bones</t>
    <phoneticPr fontId="5" type="noConversion"/>
  </si>
  <si>
    <t>Pie in the sky</t>
    <phoneticPr fontId="5" type="noConversion"/>
  </si>
  <si>
    <r>
      <t>Expenses</t>
    </r>
    <r>
      <rPr>
        <b/>
        <sz val="12"/>
        <rFont val="Verdana"/>
      </rPr>
      <t xml:space="preserve"> </t>
    </r>
    <phoneticPr fontId="5" type="noConversion"/>
  </si>
  <si>
    <t>Income</t>
    <phoneticPr fontId="5" type="noConversion"/>
  </si>
  <si>
    <t>team size</t>
    <phoneticPr fontId="5" type="noConversion"/>
  </si>
  <si>
    <t>paid Students:</t>
    <phoneticPr fontId="5" type="noConversion"/>
  </si>
  <si>
    <t>125/100/200</t>
    <phoneticPr fontId="5" type="noConversion"/>
  </si>
  <si>
    <t>5/0/10</t>
    <phoneticPr fontId="5" type="noConversion"/>
  </si>
  <si>
    <t>Shorts/bibs</t>
    <phoneticPr fontId="5" type="noConversion"/>
  </si>
  <si>
    <t>quantities</t>
    <phoneticPr fontId="5" type="noConversion"/>
  </si>
  <si>
    <t>at net profit</t>
    <phoneticPr fontId="5" type="noConversion"/>
  </si>
  <si>
    <t>30/0/40</t>
    <phoneticPr fontId="5" type="noConversion"/>
  </si>
  <si>
    <t>4/0/8</t>
    <phoneticPr fontId="5" type="noConversion"/>
  </si>
  <si>
    <t>Large level sponsor</t>
    <phoneticPr fontId="5" type="noConversion"/>
  </si>
  <si>
    <t>Medium level sponsor</t>
    <phoneticPr fontId="5" type="noConversion"/>
  </si>
  <si>
    <t>small level sponsor</t>
    <phoneticPr fontId="5" type="noConversion"/>
  </si>
  <si>
    <t>Sponsors</t>
    <phoneticPr fontId="5" type="noConversion"/>
  </si>
  <si>
    <t>Sponsors</t>
    <phoneticPr fontId="5" type="noConversion"/>
  </si>
  <si>
    <t>price</t>
    <phoneticPr fontId="5" type="noConversion"/>
  </si>
  <si>
    <t>Bike Repair Stand</t>
    <phoneticPr fontId="5" type="noConversion"/>
  </si>
  <si>
    <t>Tent sides</t>
    <phoneticPr fontId="5" type="noConversion"/>
  </si>
  <si>
    <t>Jersies for students</t>
    <phoneticPr fontId="5" type="noConversion"/>
  </si>
  <si>
    <t>shorts/bibs</t>
    <phoneticPr fontId="5" type="noConversion"/>
  </si>
  <si>
    <t>Jerseys for public</t>
    <phoneticPr fontId="5" type="noConversion"/>
  </si>
  <si>
    <t>events</t>
    <phoneticPr fontId="5" type="noConversion"/>
  </si>
  <si>
    <t>cost</t>
    <phoneticPr fontId="5" type="noConversion"/>
  </si>
  <si>
    <t>NICA Background Checks</t>
  </si>
  <si>
    <t>Leaders Summit Fees</t>
  </si>
  <si>
    <t>Wilderness First Aid Course</t>
  </si>
  <si>
    <t>CamelBak Mules</t>
  </si>
  <si>
    <t>No. of Packs</t>
  </si>
  <si>
    <t>Radios</t>
  </si>
  <si>
    <t>No. of Radios</t>
  </si>
  <si>
    <t>First Payment (Fall)</t>
    <phoneticPr fontId="5" type="noConversion"/>
  </si>
  <si>
    <t>tickets</t>
    <phoneticPr fontId="5" type="noConversion"/>
  </si>
  <si>
    <t>Storage building</t>
    <phoneticPr fontId="5" type="noConversion"/>
  </si>
  <si>
    <t>3 months</t>
    <phoneticPr fontId="5" type="noConversion"/>
  </si>
  <si>
    <t>8' X 16'</t>
    <phoneticPr fontId="5" type="noConversion"/>
  </si>
  <si>
    <t>Delta</t>
    <phoneticPr fontId="5" type="noConversion"/>
  </si>
  <si>
    <t>Hopewel racel 50/50</t>
    <phoneticPr fontId="5" type="noConversion"/>
  </si>
  <si>
    <t>First Aid Kits</t>
  </si>
  <si>
    <t>No. of kits</t>
  </si>
  <si>
    <t>Sam Splints and Emerg. Blankets</t>
  </si>
  <si>
    <t>Coaches Season End Stipends</t>
  </si>
  <si>
    <t>Scholarships</t>
  </si>
  <si>
    <t>Rider Camps</t>
  </si>
  <si>
    <t>League Registration</t>
  </si>
  <si>
    <t>Race Registration</t>
  </si>
  <si>
    <t>Total Expenses:</t>
  </si>
  <si>
    <t>Club Dues</t>
  </si>
  <si>
    <t>Totals</t>
  </si>
  <si>
    <t>No. of Students:</t>
  </si>
  <si>
    <t>Price:</t>
  </si>
  <si>
    <t>Second Payment (Spring)</t>
  </si>
  <si>
    <t>Apparel Sales</t>
  </si>
  <si>
    <t>Jerseys Sold to Students</t>
  </si>
  <si>
    <t>No. of Orders:</t>
  </si>
  <si>
    <t>Jerseys Sold to Public</t>
  </si>
  <si>
    <t>Jerseys Sold to Sponsor Shop</t>
  </si>
  <si>
    <t>Vests</t>
  </si>
  <si>
    <t>Socks</t>
  </si>
  <si>
    <t>Jackets</t>
  </si>
  <si>
    <t>T-Shirt</t>
  </si>
  <si>
    <t>Fundraising Events</t>
  </si>
  <si>
    <t>Bike Wash</t>
  </si>
  <si>
    <t>Event Parking</t>
  </si>
  <si>
    <t>Bake Sale</t>
  </si>
  <si>
    <t>Bike Swap</t>
  </si>
  <si>
    <t>Pledge Ride</t>
  </si>
  <si>
    <t>Sponsorship</t>
  </si>
  <si>
    <t>Bike Shop Sponsor</t>
  </si>
  <si>
    <t>Individual Donations</t>
  </si>
  <si>
    <t>Team Parents</t>
  </si>
  <si>
    <t>Alumni Families</t>
  </si>
  <si>
    <t>Local Cycling Fans</t>
  </si>
  <si>
    <t>Grants</t>
  </si>
  <si>
    <t>Local Cycling Teams/Clubs</t>
  </si>
  <si>
    <t>Other Grants</t>
  </si>
  <si>
    <t>Booster Club</t>
  </si>
  <si>
    <t>Total income:</t>
  </si>
  <si>
    <t>Advertising and Promotional</t>
  </si>
  <si>
    <t xml:space="preserve">Yearbook Page </t>
  </si>
  <si>
    <t>School Athletic Calendar</t>
  </si>
  <si>
    <t>Local Paper Advertisement</t>
  </si>
  <si>
    <t>Framed Photos for Sponsors</t>
  </si>
  <si>
    <t>Recognition/Gifts for volunteers</t>
  </si>
  <si>
    <t>Recognition/Awards for Students</t>
  </si>
  <si>
    <t>Team Photos for Students/Parents/Sponsors</t>
  </si>
  <si>
    <t>Equipment</t>
  </si>
  <si>
    <t>Tires/Tubes</t>
  </si>
  <si>
    <t>Kinetic Trainer</t>
  </si>
  <si>
    <t>Tools</t>
  </si>
  <si>
    <t>Cables, Brake Pads, Chains</t>
  </si>
  <si>
    <t>Team Bike Maintenance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</si>
</sst>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5"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i/>
      <sz val="11"/>
      <name val="Verdana"/>
    </font>
    <font>
      <b/>
      <sz val="12"/>
      <name val="Verdana"/>
    </font>
    <font>
      <sz val="12"/>
      <name val="Verdana"/>
    </font>
    <font>
      <sz val="11"/>
      <name val="Verdana"/>
    </font>
    <font>
      <sz val="10"/>
      <color indexed="9"/>
      <name val="Verdana"/>
    </font>
    <font>
      <sz val="12"/>
      <color indexed="9"/>
      <name val="Verdana"/>
    </font>
    <font>
      <b/>
      <sz val="12"/>
      <color indexed="9"/>
      <name val="Verdana"/>
    </font>
    <font>
      <b/>
      <sz val="14"/>
      <color indexed="9"/>
      <name val="Verdana"/>
    </font>
    <font>
      <sz val="14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4" fillId="0" borderId="0" xfId="0" applyFont="1"/>
    <xf numFmtId="0" fontId="9" fillId="0" borderId="0" xfId="0" applyFont="1"/>
    <xf numFmtId="44" fontId="7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7" fillId="0" borderId="2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0" xfId="0" applyFont="1" applyFill="1"/>
    <xf numFmtId="0" fontId="14" fillId="0" borderId="0" xfId="0" applyFont="1"/>
    <xf numFmtId="0" fontId="13" fillId="2" borderId="0" xfId="0" applyFont="1" applyFill="1"/>
    <xf numFmtId="0" fontId="14" fillId="2" borderId="0" xfId="0" applyFont="1" applyFill="1"/>
    <xf numFmtId="44" fontId="0" fillId="0" borderId="2" xfId="1" applyFont="1" applyBorder="1"/>
    <xf numFmtId="44" fontId="0" fillId="0" borderId="2" xfId="1" applyFont="1" applyBorder="1" applyAlignment="1">
      <alignment horizontal="right"/>
    </xf>
    <xf numFmtId="9" fontId="0" fillId="0" borderId="3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3:J110"/>
  <sheetViews>
    <sheetView tabSelected="1" topLeftCell="A36" workbookViewId="0">
      <selection activeCell="A45" sqref="A45:J111"/>
    </sheetView>
  </sheetViews>
  <sheetFormatPr baseColWidth="10" defaultRowHeight="13"/>
  <cols>
    <col min="2" max="2" width="23.5703125" customWidth="1"/>
    <col min="3" max="3" width="13.85546875" customWidth="1"/>
    <col min="7" max="7" width="14.140625" customWidth="1"/>
    <col min="8" max="8" width="14.28515625" customWidth="1"/>
    <col min="9" max="9" width="14.5703125" customWidth="1"/>
    <col min="10" max="10" width="2.7109375" customWidth="1"/>
  </cols>
  <sheetData>
    <row r="3" spans="1:9">
      <c r="B3" t="s">
        <v>33</v>
      </c>
      <c r="C3">
        <v>20</v>
      </c>
    </row>
    <row r="4" spans="1:9" s="22" customFormat="1" ht="18">
      <c r="A4" s="23" t="s">
        <v>32</v>
      </c>
      <c r="B4" s="24"/>
      <c r="C4" s="24"/>
      <c r="D4" s="24"/>
      <c r="E4" s="24"/>
      <c r="F4" s="24"/>
      <c r="G4" s="24"/>
      <c r="H4" s="24"/>
      <c r="I4" s="24"/>
    </row>
    <row r="5" spans="1:9">
      <c r="G5" s="3" t="s">
        <v>79</v>
      </c>
    </row>
    <row r="6" spans="1:9" ht="14">
      <c r="A6" s="1" t="s">
        <v>78</v>
      </c>
      <c r="B6" s="2"/>
      <c r="C6" s="2"/>
      <c r="D6" s="2" t="s">
        <v>38</v>
      </c>
      <c r="E6" s="2"/>
      <c r="F6" s="2"/>
      <c r="G6" s="19" t="s">
        <v>25</v>
      </c>
      <c r="H6" s="19" t="s">
        <v>26</v>
      </c>
      <c r="I6" s="19" t="s">
        <v>27</v>
      </c>
    </row>
    <row r="7" spans="1:9">
      <c r="A7" s="2"/>
      <c r="B7" t="s">
        <v>62</v>
      </c>
      <c r="C7" s="4" t="s">
        <v>34</v>
      </c>
      <c r="D7" s="2">
        <v>18</v>
      </c>
      <c r="E7" s="4" t="s">
        <v>81</v>
      </c>
      <c r="F7" s="2" t="s">
        <v>35</v>
      </c>
      <c r="G7" s="18">
        <f>D7*125</f>
        <v>2250</v>
      </c>
      <c r="H7" s="25">
        <f>D7*100</f>
        <v>1800</v>
      </c>
      <c r="I7" s="26">
        <f>D7*200</f>
        <v>3600</v>
      </c>
    </row>
    <row r="8" spans="1:9">
      <c r="A8" s="2"/>
      <c r="B8" t="s">
        <v>82</v>
      </c>
      <c r="C8" s="4" t="s">
        <v>80</v>
      </c>
      <c r="D8" s="2"/>
      <c r="E8" s="4" t="s">
        <v>81</v>
      </c>
      <c r="F8" s="14">
        <v>125</v>
      </c>
      <c r="G8" s="18">
        <f>D8*F8</f>
        <v>0</v>
      </c>
      <c r="H8" s="25">
        <v>0</v>
      </c>
      <c r="I8" s="26">
        <v>0</v>
      </c>
    </row>
    <row r="9" spans="1:9">
      <c r="A9" s="2"/>
      <c r="B9" s="2"/>
      <c r="C9" s="2"/>
      <c r="D9" s="2"/>
      <c r="E9" s="2"/>
      <c r="F9" s="2"/>
      <c r="G9" s="18"/>
      <c r="H9" s="25"/>
      <c r="I9" s="26"/>
    </row>
    <row r="10" spans="1:9" ht="14">
      <c r="A10" s="1" t="s">
        <v>83</v>
      </c>
      <c r="B10" s="2"/>
      <c r="C10" s="2"/>
      <c r="D10" s="2"/>
      <c r="E10" s="2"/>
      <c r="F10" s="2"/>
      <c r="G10" s="18"/>
      <c r="H10" s="25"/>
      <c r="I10" s="26"/>
    </row>
    <row r="11" spans="1:9">
      <c r="A11" s="2"/>
      <c r="B11" t="s">
        <v>84</v>
      </c>
      <c r="C11" s="4" t="s">
        <v>85</v>
      </c>
      <c r="D11" s="2"/>
      <c r="E11" s="4" t="s">
        <v>81</v>
      </c>
      <c r="F11" s="14">
        <v>65</v>
      </c>
      <c r="G11" s="18">
        <v>0</v>
      </c>
      <c r="H11" s="25">
        <v>0</v>
      </c>
      <c r="I11" s="26">
        <f>D7*F11</f>
        <v>1170</v>
      </c>
    </row>
    <row r="12" spans="1:9">
      <c r="A12" s="2"/>
      <c r="B12" t="s">
        <v>86</v>
      </c>
      <c r="C12" s="4" t="s">
        <v>85</v>
      </c>
      <c r="D12" s="2" t="s">
        <v>36</v>
      </c>
      <c r="E12" s="4" t="s">
        <v>81</v>
      </c>
      <c r="F12" s="14">
        <v>75</v>
      </c>
      <c r="G12" s="18">
        <f>5*F12</f>
        <v>375</v>
      </c>
      <c r="H12" s="25">
        <f>0*F12</f>
        <v>0</v>
      </c>
      <c r="I12" s="26">
        <f>10*F12</f>
        <v>750</v>
      </c>
    </row>
    <row r="13" spans="1:9">
      <c r="A13" s="2"/>
      <c r="B13" t="s">
        <v>87</v>
      </c>
      <c r="C13" s="4" t="s">
        <v>85</v>
      </c>
      <c r="D13" s="2" t="s">
        <v>36</v>
      </c>
      <c r="E13" s="4" t="s">
        <v>81</v>
      </c>
      <c r="F13" s="14">
        <v>65</v>
      </c>
      <c r="G13" s="18">
        <f>5*F13</f>
        <v>325</v>
      </c>
      <c r="H13" s="25">
        <f>0*F13</f>
        <v>0</v>
      </c>
      <c r="I13" s="26">
        <f>10*F13</f>
        <v>650</v>
      </c>
    </row>
    <row r="14" spans="1:9">
      <c r="A14" s="2"/>
      <c r="B14" t="s">
        <v>37</v>
      </c>
      <c r="C14" s="4" t="s">
        <v>85</v>
      </c>
      <c r="D14" s="2" t="s">
        <v>36</v>
      </c>
      <c r="E14" s="4" t="s">
        <v>81</v>
      </c>
      <c r="F14" s="14">
        <v>65</v>
      </c>
      <c r="G14" s="18">
        <f>5*F14</f>
        <v>325</v>
      </c>
      <c r="H14" s="25">
        <f>0*F14</f>
        <v>0</v>
      </c>
      <c r="I14" s="26">
        <f>10*F14</f>
        <v>650</v>
      </c>
    </row>
    <row r="15" spans="1:9">
      <c r="A15" s="2"/>
      <c r="B15" t="s">
        <v>88</v>
      </c>
      <c r="C15" s="4" t="s">
        <v>85</v>
      </c>
      <c r="D15" s="2"/>
      <c r="E15" s="4" t="s">
        <v>81</v>
      </c>
      <c r="F15" s="14">
        <v>45</v>
      </c>
      <c r="G15" s="18">
        <f t="shared" ref="G12:G18" si="0">D15*F15</f>
        <v>0</v>
      </c>
      <c r="H15" s="25"/>
      <c r="I15" s="26"/>
    </row>
    <row r="16" spans="1:9">
      <c r="A16" s="2"/>
      <c r="B16" t="s">
        <v>89</v>
      </c>
      <c r="C16" s="4" t="s">
        <v>85</v>
      </c>
      <c r="D16" s="2"/>
      <c r="E16" s="4" t="s">
        <v>81</v>
      </c>
      <c r="F16" s="14">
        <v>9</v>
      </c>
      <c r="G16" s="18">
        <f t="shared" si="0"/>
        <v>0</v>
      </c>
      <c r="H16" s="25"/>
      <c r="I16" s="26"/>
    </row>
    <row r="17" spans="1:9">
      <c r="A17" s="2"/>
      <c r="B17" t="s">
        <v>90</v>
      </c>
      <c r="C17" s="4" t="s">
        <v>85</v>
      </c>
      <c r="D17" s="2"/>
      <c r="E17" s="4" t="s">
        <v>81</v>
      </c>
      <c r="F17" s="14">
        <v>60</v>
      </c>
      <c r="G17" s="18">
        <f t="shared" si="0"/>
        <v>0</v>
      </c>
      <c r="H17" s="25"/>
      <c r="I17" s="26"/>
    </row>
    <row r="18" spans="1:9">
      <c r="A18" s="2"/>
      <c r="B18" t="s">
        <v>91</v>
      </c>
      <c r="C18" s="4" t="s">
        <v>85</v>
      </c>
      <c r="D18" s="2" t="s">
        <v>40</v>
      </c>
      <c r="E18" s="4" t="s">
        <v>81</v>
      </c>
      <c r="F18" s="14">
        <v>20</v>
      </c>
      <c r="G18" s="18">
        <f>30*F18</f>
        <v>600</v>
      </c>
      <c r="H18" s="25"/>
      <c r="I18" s="26">
        <f>F18*40</f>
        <v>800</v>
      </c>
    </row>
    <row r="19" spans="1:9">
      <c r="A19" s="2"/>
      <c r="B19" s="2"/>
      <c r="C19" s="2"/>
      <c r="D19" s="2"/>
      <c r="E19" s="2"/>
      <c r="F19" s="2"/>
      <c r="G19" s="18"/>
      <c r="H19" s="25"/>
      <c r="I19" s="26"/>
    </row>
    <row r="20" spans="1:9" ht="14">
      <c r="A20" s="1" t="s">
        <v>92</v>
      </c>
      <c r="B20" s="2"/>
      <c r="C20" s="2"/>
      <c r="D20" s="2"/>
      <c r="E20" s="2"/>
      <c r="F20" s="2"/>
      <c r="G20" s="18"/>
      <c r="H20" s="25"/>
      <c r="I20" s="26"/>
    </row>
    <row r="21" spans="1:9">
      <c r="A21" s="2"/>
      <c r="B21" t="s">
        <v>68</v>
      </c>
      <c r="C21" s="2" t="s">
        <v>63</v>
      </c>
      <c r="D21" s="2">
        <v>50</v>
      </c>
      <c r="E21" s="2" t="s">
        <v>39</v>
      </c>
      <c r="F21" s="14">
        <v>10</v>
      </c>
      <c r="G21" s="18">
        <f>F21*D21</f>
        <v>500</v>
      </c>
      <c r="H21" s="25">
        <v>0</v>
      </c>
      <c r="I21" s="26">
        <v>1000</v>
      </c>
    </row>
    <row r="22" spans="1:9">
      <c r="A22" s="2"/>
      <c r="B22" t="s">
        <v>93</v>
      </c>
      <c r="C22" s="2"/>
      <c r="D22" s="2"/>
      <c r="E22" s="2"/>
      <c r="F22" s="2"/>
      <c r="G22" s="18">
        <v>0</v>
      </c>
      <c r="H22" s="25"/>
      <c r="I22" s="26"/>
    </row>
    <row r="23" spans="1:9">
      <c r="A23" s="2"/>
      <c r="B23" t="s">
        <v>94</v>
      </c>
      <c r="C23" s="2"/>
      <c r="D23" s="2"/>
      <c r="E23" s="2"/>
      <c r="F23" s="2"/>
      <c r="G23" s="18">
        <v>0</v>
      </c>
      <c r="H23" s="25"/>
      <c r="I23" s="26"/>
    </row>
    <row r="24" spans="1:9">
      <c r="A24" s="2"/>
      <c r="B24" t="s">
        <v>95</v>
      </c>
      <c r="C24" s="2"/>
      <c r="D24" s="2"/>
      <c r="E24" s="2"/>
      <c r="F24" s="2"/>
      <c r="G24" s="18">
        <v>0</v>
      </c>
      <c r="H24" s="25"/>
      <c r="I24" s="26"/>
    </row>
    <row r="25" spans="1:9">
      <c r="A25" s="2"/>
      <c r="B25" t="s">
        <v>96</v>
      </c>
      <c r="C25" s="2"/>
      <c r="D25" s="2"/>
      <c r="E25" s="2"/>
      <c r="F25" s="2"/>
      <c r="G25" s="18">
        <v>0</v>
      </c>
      <c r="H25" s="25"/>
      <c r="I25" s="26"/>
    </row>
    <row r="26" spans="1:9">
      <c r="A26" s="2"/>
      <c r="B26" t="s">
        <v>97</v>
      </c>
      <c r="C26" s="2"/>
      <c r="D26" s="2"/>
      <c r="E26" s="2"/>
      <c r="F26" s="2"/>
      <c r="G26" s="18">
        <v>0</v>
      </c>
      <c r="H26" s="25"/>
      <c r="I26" s="26"/>
    </row>
    <row r="27" spans="1:9">
      <c r="A27" s="2"/>
      <c r="B27" s="2"/>
      <c r="C27" s="2"/>
      <c r="D27" s="2"/>
      <c r="E27" s="2"/>
      <c r="F27" s="2"/>
      <c r="G27" s="18"/>
      <c r="H27" s="25"/>
      <c r="I27" s="26"/>
    </row>
    <row r="28" spans="1:9" ht="14">
      <c r="A28" s="1" t="s">
        <v>98</v>
      </c>
      <c r="B28" s="2"/>
      <c r="C28" s="2"/>
      <c r="D28" s="2"/>
      <c r="E28" s="2"/>
      <c r="F28" s="2"/>
      <c r="G28" s="18"/>
      <c r="H28" s="25"/>
      <c r="I28" s="26"/>
    </row>
    <row r="29" spans="1:9">
      <c r="A29" s="2"/>
      <c r="B29" t="s">
        <v>99</v>
      </c>
      <c r="C29" s="2"/>
      <c r="D29" s="2"/>
      <c r="E29" s="2"/>
      <c r="F29" s="2"/>
      <c r="G29" s="18">
        <v>0</v>
      </c>
      <c r="H29" s="25">
        <v>0</v>
      </c>
      <c r="I29" s="26">
        <v>200</v>
      </c>
    </row>
    <row r="30" spans="1:9">
      <c r="A30" s="2"/>
      <c r="B30" t="s">
        <v>42</v>
      </c>
      <c r="C30" s="4" t="s">
        <v>45</v>
      </c>
      <c r="D30" s="2" t="s">
        <v>41</v>
      </c>
      <c r="E30" s="4" t="s">
        <v>81</v>
      </c>
      <c r="F30" s="14">
        <v>1000</v>
      </c>
      <c r="G30" s="18">
        <f>4*F30</f>
        <v>4000</v>
      </c>
      <c r="H30" s="25">
        <f>0*500</f>
        <v>0</v>
      </c>
      <c r="I30" s="26">
        <f>F30*8</f>
        <v>8000</v>
      </c>
    </row>
    <row r="31" spans="1:9">
      <c r="A31" s="2"/>
      <c r="B31" t="s">
        <v>43</v>
      </c>
      <c r="C31" s="4" t="s">
        <v>45</v>
      </c>
      <c r="D31" s="2" t="s">
        <v>41</v>
      </c>
      <c r="E31" s="4" t="s">
        <v>81</v>
      </c>
      <c r="F31" s="14">
        <v>500</v>
      </c>
      <c r="G31" s="18">
        <f t="shared" ref="G31:G32" si="1">4*F31</f>
        <v>2000</v>
      </c>
      <c r="H31" s="25">
        <f t="shared" ref="H31:H32" si="2">0*500</f>
        <v>0</v>
      </c>
      <c r="I31" s="26">
        <f t="shared" ref="I31:I32" si="3">F31*8</f>
        <v>4000</v>
      </c>
    </row>
    <row r="32" spans="1:9">
      <c r="A32" s="2"/>
      <c r="B32" t="s">
        <v>44</v>
      </c>
      <c r="C32" s="4" t="s">
        <v>46</v>
      </c>
      <c r="D32" s="2" t="s">
        <v>41</v>
      </c>
      <c r="E32" s="4" t="s">
        <v>47</v>
      </c>
      <c r="F32" s="14">
        <v>250</v>
      </c>
      <c r="G32" s="18">
        <f t="shared" si="1"/>
        <v>1000</v>
      </c>
      <c r="H32" s="25">
        <f t="shared" si="2"/>
        <v>0</v>
      </c>
      <c r="I32" s="26">
        <f t="shared" si="3"/>
        <v>2000</v>
      </c>
    </row>
    <row r="33" spans="1:9">
      <c r="A33" s="2"/>
      <c r="B33" s="2"/>
      <c r="C33" s="2"/>
      <c r="D33" s="2"/>
      <c r="E33" s="2"/>
      <c r="F33" s="14"/>
      <c r="G33" s="18"/>
      <c r="H33" s="25"/>
      <c r="I33" s="25"/>
    </row>
    <row r="34" spans="1:9" ht="14">
      <c r="A34" s="1" t="s">
        <v>100</v>
      </c>
      <c r="B34" s="2"/>
      <c r="C34" s="2"/>
      <c r="D34" s="2"/>
      <c r="E34" s="2"/>
      <c r="F34" s="2"/>
      <c r="G34" s="18"/>
      <c r="H34" s="25"/>
      <c r="I34" s="25"/>
    </row>
    <row r="35" spans="1:9">
      <c r="A35" s="2"/>
      <c r="B35" t="s">
        <v>101</v>
      </c>
      <c r="C35" s="2"/>
      <c r="D35" s="2"/>
      <c r="E35" s="2"/>
      <c r="F35" s="2"/>
      <c r="G35" s="18">
        <v>400</v>
      </c>
      <c r="H35" s="25">
        <v>0</v>
      </c>
      <c r="I35" s="25">
        <v>800</v>
      </c>
    </row>
    <row r="36" spans="1:9">
      <c r="A36" s="2"/>
      <c r="B36" t="s">
        <v>102</v>
      </c>
      <c r="C36" s="2"/>
      <c r="D36" s="2"/>
      <c r="E36" s="2"/>
      <c r="F36" s="2"/>
      <c r="G36" s="18">
        <v>150</v>
      </c>
      <c r="H36" s="25">
        <v>0</v>
      </c>
      <c r="I36" s="25">
        <v>300</v>
      </c>
    </row>
    <row r="37" spans="1:9">
      <c r="A37" s="2"/>
      <c r="B37" t="s">
        <v>103</v>
      </c>
      <c r="C37" s="2"/>
      <c r="D37" s="2"/>
      <c r="E37" s="2"/>
      <c r="F37" s="2"/>
      <c r="G37" s="18">
        <v>300</v>
      </c>
      <c r="H37" s="25">
        <v>0</v>
      </c>
      <c r="I37" s="25">
        <v>600</v>
      </c>
    </row>
    <row r="38" spans="1:9">
      <c r="A38" s="2"/>
      <c r="B38" s="2"/>
      <c r="C38" s="2"/>
      <c r="D38" s="2"/>
      <c r="E38" s="2"/>
      <c r="F38" s="2"/>
      <c r="G38" s="18"/>
      <c r="H38" s="25">
        <v>0</v>
      </c>
      <c r="I38" s="25"/>
    </row>
    <row r="39" spans="1:9" ht="14">
      <c r="A39" s="1" t="s">
        <v>104</v>
      </c>
      <c r="B39" s="2"/>
      <c r="C39" s="2"/>
      <c r="D39" s="2"/>
      <c r="E39" s="2"/>
      <c r="F39" s="2"/>
      <c r="G39" s="18"/>
      <c r="H39" s="25"/>
      <c r="I39" s="25"/>
    </row>
    <row r="40" spans="1:9">
      <c r="A40" s="2"/>
      <c r="B40" t="s">
        <v>105</v>
      </c>
      <c r="C40" s="2"/>
      <c r="D40" s="2"/>
      <c r="E40" s="2"/>
      <c r="F40" s="2"/>
      <c r="G40" s="18"/>
      <c r="H40" s="25">
        <v>0</v>
      </c>
      <c r="I40" s="25">
        <v>750</v>
      </c>
    </row>
    <row r="41" spans="1:9">
      <c r="A41" s="2"/>
      <c r="B41" t="s">
        <v>106</v>
      </c>
      <c r="C41" s="2"/>
      <c r="D41" s="2"/>
      <c r="E41" s="2"/>
      <c r="F41" s="2"/>
      <c r="G41" s="18">
        <v>200</v>
      </c>
      <c r="H41" s="25">
        <v>0</v>
      </c>
      <c r="I41" s="25">
        <v>500</v>
      </c>
    </row>
    <row r="42" spans="1:9">
      <c r="A42" s="2"/>
      <c r="B42" t="s">
        <v>107</v>
      </c>
      <c r="C42" s="2"/>
      <c r="D42" s="2"/>
      <c r="E42" s="2"/>
      <c r="F42" s="2"/>
      <c r="G42" s="18"/>
      <c r="H42" s="25">
        <v>0</v>
      </c>
      <c r="I42" s="25">
        <v>250</v>
      </c>
    </row>
    <row r="43" spans="1:9">
      <c r="A43" s="2"/>
      <c r="B43" s="2"/>
      <c r="C43" s="2"/>
      <c r="D43" s="2"/>
      <c r="E43" s="2"/>
      <c r="F43" s="2"/>
      <c r="G43" s="15"/>
      <c r="H43" s="25"/>
      <c r="I43" s="25"/>
    </row>
    <row r="44" spans="1:9" ht="16">
      <c r="A44" s="5"/>
      <c r="B44" s="5"/>
      <c r="C44" s="6"/>
      <c r="D44" s="3"/>
      <c r="E44" s="7"/>
      <c r="F44" s="7" t="s">
        <v>108</v>
      </c>
      <c r="G44" s="17">
        <f>SUM(G7:G42)</f>
        <v>12425</v>
      </c>
      <c r="H44" s="17">
        <f t="shared" ref="H44:I44" si="4">SUM(H7:H42)</f>
        <v>1800</v>
      </c>
      <c r="I44" s="17">
        <f t="shared" si="4"/>
        <v>26020</v>
      </c>
    </row>
    <row r="45" spans="1:9">
      <c r="A45" s="2"/>
      <c r="B45" s="2"/>
      <c r="C45" s="2"/>
      <c r="D45" s="2"/>
      <c r="E45" s="2"/>
      <c r="F45" s="2"/>
      <c r="G45" s="15"/>
      <c r="H45" s="16"/>
      <c r="I45" s="16"/>
    </row>
    <row r="46" spans="1:9" ht="16">
      <c r="A46" s="21" t="s">
        <v>31</v>
      </c>
      <c r="B46" s="8"/>
      <c r="C46" s="9"/>
      <c r="D46" s="10"/>
      <c r="E46" s="9"/>
      <c r="F46" s="10"/>
      <c r="G46" s="20" t="s">
        <v>28</v>
      </c>
      <c r="H46" s="20" t="s">
        <v>29</v>
      </c>
      <c r="I46" s="20" t="s">
        <v>30</v>
      </c>
    </row>
    <row r="47" spans="1:9" ht="14">
      <c r="A47" s="1" t="s">
        <v>109</v>
      </c>
      <c r="B47" s="2"/>
      <c r="C47" s="2"/>
      <c r="D47" s="2"/>
      <c r="E47" s="2"/>
      <c r="F47" s="2"/>
      <c r="G47" s="18"/>
      <c r="H47" s="25"/>
      <c r="I47" s="25"/>
    </row>
    <row r="48" spans="1:9">
      <c r="A48" s="2"/>
      <c r="B48" s="2"/>
      <c r="C48" s="2"/>
      <c r="D48" s="2"/>
      <c r="E48" s="2"/>
      <c r="F48" s="2"/>
      <c r="G48" s="18"/>
      <c r="H48" s="25"/>
      <c r="I48" s="25"/>
    </row>
    <row r="49" spans="1:9">
      <c r="A49" s="2"/>
      <c r="B49" t="s">
        <v>110</v>
      </c>
      <c r="C49" s="2"/>
      <c r="D49" s="2"/>
      <c r="E49" s="2"/>
      <c r="F49" s="2"/>
      <c r="G49" s="18">
        <v>0</v>
      </c>
      <c r="H49" s="25">
        <v>0</v>
      </c>
      <c r="I49" s="25">
        <v>100</v>
      </c>
    </row>
    <row r="50" spans="1:9">
      <c r="A50" s="2"/>
      <c r="B50" t="s">
        <v>111</v>
      </c>
      <c r="C50" s="2"/>
      <c r="D50" s="2"/>
      <c r="E50" s="2"/>
      <c r="F50" s="2"/>
      <c r="G50" s="18">
        <v>0</v>
      </c>
      <c r="H50" s="25">
        <v>0</v>
      </c>
      <c r="I50" s="25">
        <v>100</v>
      </c>
    </row>
    <row r="51" spans="1:9">
      <c r="A51" s="2"/>
      <c r="B51" t="s">
        <v>112</v>
      </c>
      <c r="C51" s="2"/>
      <c r="D51" s="2"/>
      <c r="E51" s="2"/>
      <c r="F51" s="2"/>
      <c r="G51" s="18">
        <v>0</v>
      </c>
      <c r="H51" s="25">
        <v>0</v>
      </c>
      <c r="I51" s="25">
        <v>0</v>
      </c>
    </row>
    <row r="52" spans="1:9">
      <c r="A52" s="2"/>
      <c r="B52" t="s">
        <v>113</v>
      </c>
      <c r="C52" s="2"/>
      <c r="D52" s="2"/>
      <c r="E52" s="2"/>
      <c r="F52" s="2"/>
      <c r="G52" s="18">
        <v>140</v>
      </c>
      <c r="H52" s="25">
        <v>0</v>
      </c>
      <c r="I52" s="25">
        <f>G52*2</f>
        <v>280</v>
      </c>
    </row>
    <row r="53" spans="1:9">
      <c r="A53" s="2"/>
      <c r="B53" t="s">
        <v>114</v>
      </c>
      <c r="C53" s="2"/>
      <c r="D53" s="2"/>
      <c r="E53" s="2"/>
      <c r="F53" s="2"/>
      <c r="G53" s="18">
        <v>300</v>
      </c>
      <c r="H53" s="25">
        <v>0</v>
      </c>
      <c r="I53" s="25">
        <f t="shared" ref="I53:I55" si="5">G53*2</f>
        <v>600</v>
      </c>
    </row>
    <row r="54" spans="1:9">
      <c r="A54" s="2"/>
      <c r="B54" t="s">
        <v>115</v>
      </c>
      <c r="C54" s="2"/>
      <c r="D54" s="2"/>
      <c r="E54" s="2"/>
      <c r="F54" s="2"/>
      <c r="G54" s="18">
        <v>150</v>
      </c>
      <c r="H54" s="25">
        <v>0</v>
      </c>
      <c r="I54" s="25">
        <f t="shared" si="5"/>
        <v>300</v>
      </c>
    </row>
    <row r="55" spans="1:9">
      <c r="A55" s="2"/>
      <c r="B55" t="s">
        <v>116</v>
      </c>
      <c r="C55" s="2"/>
      <c r="D55" s="2"/>
      <c r="E55" s="2"/>
      <c r="F55" s="2"/>
      <c r="G55" s="18">
        <v>120</v>
      </c>
      <c r="H55" s="25">
        <v>120</v>
      </c>
      <c r="I55" s="25">
        <f t="shared" si="5"/>
        <v>240</v>
      </c>
    </row>
    <row r="56" spans="1:9" ht="14">
      <c r="A56" s="1"/>
      <c r="B56" s="2"/>
      <c r="C56" s="2"/>
      <c r="D56" s="2"/>
      <c r="E56" s="2"/>
      <c r="F56" s="2"/>
      <c r="G56" s="18"/>
      <c r="H56" s="25"/>
      <c r="I56" s="25"/>
    </row>
    <row r="57" spans="1:9" ht="14">
      <c r="A57" s="1" t="s">
        <v>117</v>
      </c>
      <c r="B57" s="2"/>
      <c r="C57" s="2"/>
      <c r="D57" s="2"/>
      <c r="E57" s="2"/>
      <c r="F57" s="2"/>
      <c r="G57" s="18"/>
      <c r="H57" s="25"/>
      <c r="I57" s="25"/>
    </row>
    <row r="58" spans="1:9" ht="14">
      <c r="A58" s="1"/>
      <c r="B58" t="s">
        <v>64</v>
      </c>
      <c r="C58" s="4" t="s">
        <v>65</v>
      </c>
      <c r="D58" s="2" t="s">
        <v>66</v>
      </c>
      <c r="E58" s="4"/>
      <c r="F58" s="2"/>
      <c r="G58" s="18">
        <v>0</v>
      </c>
      <c r="H58" s="25">
        <v>0</v>
      </c>
      <c r="I58" s="18">
        <v>600</v>
      </c>
    </row>
    <row r="59" spans="1:9" ht="14">
      <c r="A59" s="1"/>
      <c r="B59" t="s">
        <v>118</v>
      </c>
      <c r="C59" s="2"/>
      <c r="D59" s="2"/>
      <c r="E59" s="2"/>
      <c r="F59" s="2"/>
      <c r="G59" s="18">
        <v>50</v>
      </c>
      <c r="H59" s="25">
        <v>0</v>
      </c>
      <c r="I59" s="25">
        <v>100</v>
      </c>
    </row>
    <row r="60" spans="1:9" ht="14">
      <c r="A60" s="1"/>
      <c r="B60" t="s">
        <v>48</v>
      </c>
      <c r="C60" s="2"/>
      <c r="D60" s="2"/>
      <c r="E60" s="2"/>
      <c r="F60" s="14">
        <v>200</v>
      </c>
      <c r="G60" s="18">
        <f>D60*F60</f>
        <v>0</v>
      </c>
      <c r="H60" s="25">
        <v>0</v>
      </c>
      <c r="I60" s="25">
        <v>0</v>
      </c>
    </row>
    <row r="61" spans="1:9" ht="14">
      <c r="A61" s="1"/>
      <c r="B61" t="s">
        <v>49</v>
      </c>
      <c r="C61" s="2"/>
      <c r="D61" s="2">
        <v>1</v>
      </c>
      <c r="E61" s="2"/>
      <c r="F61" s="14">
        <v>200</v>
      </c>
      <c r="G61" s="18">
        <v>100</v>
      </c>
      <c r="H61" s="25">
        <v>0</v>
      </c>
      <c r="I61" s="25">
        <v>400</v>
      </c>
    </row>
    <row r="62" spans="1:9" ht="14">
      <c r="A62" s="1"/>
      <c r="B62" t="s">
        <v>119</v>
      </c>
      <c r="C62" s="2"/>
      <c r="D62" s="2">
        <v>1</v>
      </c>
      <c r="E62" s="2"/>
      <c r="F62" s="14">
        <v>40</v>
      </c>
      <c r="G62" s="18">
        <f>D62*F62</f>
        <v>40</v>
      </c>
      <c r="H62" s="25">
        <v>0</v>
      </c>
      <c r="I62" s="25">
        <v>80</v>
      </c>
    </row>
    <row r="63" spans="1:9" ht="14">
      <c r="A63" s="1"/>
      <c r="B63" t="s">
        <v>120</v>
      </c>
      <c r="C63" s="2"/>
      <c r="D63" s="2"/>
      <c r="E63" s="2"/>
      <c r="F63" s="14"/>
      <c r="G63" s="18">
        <v>200</v>
      </c>
      <c r="H63" s="25">
        <v>0</v>
      </c>
      <c r="I63" s="25">
        <v>500</v>
      </c>
    </row>
    <row r="64" spans="1:9" ht="14">
      <c r="A64" s="1"/>
      <c r="B64" t="s">
        <v>121</v>
      </c>
      <c r="C64" s="2"/>
      <c r="D64" s="2"/>
      <c r="E64" s="2"/>
      <c r="F64" s="14"/>
      <c r="G64" s="18">
        <v>150</v>
      </c>
      <c r="H64" s="25">
        <v>0</v>
      </c>
      <c r="I64" s="25">
        <v>200</v>
      </c>
    </row>
    <row r="65" spans="1:9" ht="14">
      <c r="A65" s="1"/>
      <c r="B65" t="s">
        <v>122</v>
      </c>
      <c r="C65" s="2"/>
      <c r="D65" s="2"/>
      <c r="E65" s="2"/>
      <c r="F65" s="14"/>
      <c r="G65" s="18">
        <v>150</v>
      </c>
      <c r="H65" s="25">
        <v>0</v>
      </c>
      <c r="I65" s="25">
        <v>150</v>
      </c>
    </row>
    <row r="66" spans="1:9" ht="14">
      <c r="A66" s="1"/>
      <c r="B66" t="s">
        <v>4</v>
      </c>
      <c r="C66" s="2"/>
      <c r="D66" s="2"/>
      <c r="E66" s="2"/>
      <c r="F66" s="14"/>
      <c r="G66" s="25">
        <v>50</v>
      </c>
      <c r="H66" s="25">
        <v>0</v>
      </c>
      <c r="I66" s="18">
        <v>200</v>
      </c>
    </row>
    <row r="67" spans="1:9" ht="14">
      <c r="A67" s="1"/>
      <c r="B67" t="s">
        <v>5</v>
      </c>
      <c r="C67" s="2"/>
      <c r="D67" s="2"/>
      <c r="E67" s="2"/>
      <c r="F67" s="14"/>
      <c r="G67" s="25">
        <v>150</v>
      </c>
      <c r="H67" s="25">
        <v>0</v>
      </c>
      <c r="I67" s="18">
        <v>2400</v>
      </c>
    </row>
    <row r="68" spans="1:9" ht="14">
      <c r="A68" s="1"/>
      <c r="B68" t="s">
        <v>6</v>
      </c>
      <c r="C68" s="4" t="s">
        <v>7</v>
      </c>
      <c r="D68" s="2">
        <v>2</v>
      </c>
      <c r="E68" s="4" t="s">
        <v>81</v>
      </c>
      <c r="F68" s="14">
        <v>65</v>
      </c>
      <c r="G68" s="18">
        <f>D68*F68</f>
        <v>130</v>
      </c>
      <c r="H68" s="25">
        <v>0</v>
      </c>
      <c r="I68" s="25">
        <f>F68*3</f>
        <v>195</v>
      </c>
    </row>
    <row r="69" spans="1:9" ht="14">
      <c r="A69" s="1"/>
      <c r="B69" s="2"/>
      <c r="C69" s="2"/>
      <c r="D69" s="2"/>
      <c r="E69" s="2"/>
      <c r="F69" s="2"/>
      <c r="G69" s="18"/>
      <c r="H69" s="25"/>
      <c r="I69" s="25"/>
    </row>
    <row r="70" spans="1:9" ht="14">
      <c r="A70" s="1" t="s">
        <v>8</v>
      </c>
      <c r="B70" s="1"/>
      <c r="C70" s="2"/>
      <c r="D70" s="2"/>
      <c r="E70" s="2"/>
      <c r="F70" s="2"/>
      <c r="G70" s="18"/>
      <c r="H70" s="25"/>
      <c r="I70" s="25"/>
    </row>
    <row r="71" spans="1:9" ht="14">
      <c r="A71" s="1"/>
      <c r="B71" t="s">
        <v>50</v>
      </c>
      <c r="C71" s="4" t="s">
        <v>85</v>
      </c>
      <c r="D71" s="2">
        <v>20</v>
      </c>
      <c r="E71" s="4" t="s">
        <v>81</v>
      </c>
      <c r="F71" s="14">
        <v>65</v>
      </c>
      <c r="G71" s="18">
        <f>C3*F71</f>
        <v>1300</v>
      </c>
      <c r="H71" s="25">
        <f>F71*C3</f>
        <v>1300</v>
      </c>
      <c r="I71" s="25">
        <v>1300</v>
      </c>
    </row>
    <row r="72" spans="1:9" ht="14">
      <c r="A72" s="1"/>
      <c r="B72" t="s">
        <v>52</v>
      </c>
      <c r="C72" s="4" t="s">
        <v>85</v>
      </c>
      <c r="D72" s="2" t="s">
        <v>36</v>
      </c>
      <c r="E72" s="4" t="s">
        <v>81</v>
      </c>
      <c r="F72" s="14">
        <v>65</v>
      </c>
      <c r="G72" s="18">
        <f>5*F72</f>
        <v>325</v>
      </c>
      <c r="H72" s="25">
        <v>0</v>
      </c>
      <c r="I72" s="25">
        <f>10*F72</f>
        <v>650</v>
      </c>
    </row>
    <row r="73" spans="1:9" ht="14">
      <c r="A73" s="1"/>
      <c r="B73" t="s">
        <v>51</v>
      </c>
      <c r="C73" s="4" t="s">
        <v>85</v>
      </c>
      <c r="D73" s="2" t="s">
        <v>36</v>
      </c>
      <c r="E73" s="4" t="s">
        <v>81</v>
      </c>
      <c r="F73" s="14">
        <v>65</v>
      </c>
      <c r="G73" s="18">
        <f>5*F73</f>
        <v>325</v>
      </c>
      <c r="H73" s="25">
        <v>0</v>
      </c>
      <c r="I73" s="25">
        <f>10*F73</f>
        <v>650</v>
      </c>
    </row>
    <row r="74" spans="1:9" ht="14">
      <c r="A74" s="1"/>
      <c r="B74" t="s">
        <v>89</v>
      </c>
      <c r="C74" s="4" t="s">
        <v>85</v>
      </c>
      <c r="D74" s="2"/>
      <c r="E74" s="4" t="s">
        <v>81</v>
      </c>
      <c r="F74" s="14"/>
      <c r="G74" s="18">
        <f t="shared" ref="G71:G76" si="6">D74*F74</f>
        <v>0</v>
      </c>
      <c r="H74" s="25">
        <v>0</v>
      </c>
      <c r="I74" s="25">
        <v>0</v>
      </c>
    </row>
    <row r="75" spans="1:9" ht="14">
      <c r="A75" s="1"/>
      <c r="B75" t="s">
        <v>90</v>
      </c>
      <c r="C75" s="4" t="s">
        <v>85</v>
      </c>
      <c r="D75" s="2"/>
      <c r="E75" s="4" t="s">
        <v>81</v>
      </c>
      <c r="F75" s="14"/>
      <c r="G75" s="18">
        <f t="shared" si="6"/>
        <v>0</v>
      </c>
      <c r="H75" s="25">
        <v>0</v>
      </c>
      <c r="I75" s="25">
        <v>0</v>
      </c>
    </row>
    <row r="76" spans="1:9" ht="14">
      <c r="A76" s="1"/>
      <c r="B76" t="s">
        <v>91</v>
      </c>
      <c r="C76" s="4" t="s">
        <v>85</v>
      </c>
      <c r="D76" s="2" t="s">
        <v>40</v>
      </c>
      <c r="E76" s="4" t="s">
        <v>81</v>
      </c>
      <c r="F76" s="14">
        <v>10</v>
      </c>
      <c r="G76" s="18">
        <f>F76*30</f>
        <v>300</v>
      </c>
      <c r="H76" s="25">
        <v>0</v>
      </c>
      <c r="I76" s="25">
        <f>F76*40</f>
        <v>400</v>
      </c>
    </row>
    <row r="77" spans="1:9" ht="14">
      <c r="A77" s="1"/>
      <c r="B77" s="2"/>
      <c r="C77" s="2"/>
      <c r="D77" s="2"/>
      <c r="E77" s="2"/>
      <c r="F77" s="2"/>
      <c r="G77" s="18"/>
      <c r="H77" s="25"/>
      <c r="I77" s="25"/>
    </row>
    <row r="78" spans="1:9" ht="14">
      <c r="A78" s="1" t="s">
        <v>9</v>
      </c>
      <c r="B78" s="2"/>
      <c r="C78" s="2"/>
      <c r="D78" s="2"/>
      <c r="E78" s="2"/>
      <c r="F78" s="2"/>
      <c r="G78" s="18"/>
      <c r="H78" s="25"/>
      <c r="I78" s="25"/>
    </row>
    <row r="79" spans="1:9" ht="14">
      <c r="A79" s="1"/>
      <c r="B79" t="s">
        <v>10</v>
      </c>
      <c r="C79" s="4" t="s">
        <v>11</v>
      </c>
      <c r="D79" s="2">
        <v>3000</v>
      </c>
      <c r="E79" s="4" t="s">
        <v>12</v>
      </c>
      <c r="F79" s="2">
        <v>0.5</v>
      </c>
      <c r="G79" s="18">
        <f>D79*F79</f>
        <v>1500</v>
      </c>
      <c r="H79" s="25">
        <v>0</v>
      </c>
      <c r="I79" s="25">
        <v>3000</v>
      </c>
    </row>
    <row r="80" spans="1:9" ht="14">
      <c r="A80" s="1"/>
      <c r="B80" s="2"/>
      <c r="C80" s="2"/>
      <c r="D80" s="2"/>
      <c r="E80" s="2"/>
      <c r="F80" s="2"/>
      <c r="G80" s="18"/>
      <c r="H80" s="25"/>
      <c r="I80" s="25"/>
    </row>
    <row r="81" spans="1:9" ht="14">
      <c r="A81" s="1" t="s">
        <v>13</v>
      </c>
      <c r="B81" s="2"/>
      <c r="C81" s="2"/>
      <c r="D81" s="2"/>
      <c r="E81" s="2"/>
      <c r="F81" s="2"/>
      <c r="G81" s="18"/>
      <c r="H81" s="25"/>
      <c r="I81" s="25"/>
    </row>
    <row r="82" spans="1:9" ht="14">
      <c r="A82" s="1"/>
      <c r="B82" t="s">
        <v>14</v>
      </c>
      <c r="C82" s="2"/>
      <c r="D82" s="2"/>
      <c r="E82" s="2"/>
      <c r="F82" s="2"/>
      <c r="G82" s="18">
        <v>120</v>
      </c>
      <c r="H82" s="25">
        <v>0</v>
      </c>
      <c r="I82" s="25">
        <v>240</v>
      </c>
    </row>
    <row r="83" spans="1:9" ht="14">
      <c r="A83" s="1"/>
      <c r="B83" t="s">
        <v>15</v>
      </c>
      <c r="C83" s="2"/>
      <c r="D83" s="2"/>
      <c r="E83" s="2"/>
      <c r="F83" s="2"/>
      <c r="G83" s="18">
        <v>100</v>
      </c>
      <c r="H83" s="25">
        <v>0</v>
      </c>
      <c r="I83" s="25">
        <v>200</v>
      </c>
    </row>
    <row r="84" spans="1:9" ht="14">
      <c r="A84" s="1"/>
      <c r="B84" t="s">
        <v>16</v>
      </c>
      <c r="C84" s="2"/>
      <c r="D84" s="2"/>
      <c r="E84" s="2"/>
      <c r="F84" s="2"/>
      <c r="G84" s="18">
        <v>200</v>
      </c>
      <c r="H84" s="25">
        <v>0</v>
      </c>
      <c r="I84" s="25">
        <v>200</v>
      </c>
    </row>
    <row r="85" spans="1:9" ht="14">
      <c r="A85" s="1"/>
      <c r="B85" t="s">
        <v>17</v>
      </c>
      <c r="C85" s="2"/>
      <c r="D85" s="2"/>
      <c r="E85" s="2"/>
      <c r="F85" s="2"/>
      <c r="G85" s="18">
        <v>100</v>
      </c>
      <c r="H85" s="25">
        <v>0</v>
      </c>
      <c r="I85" s="25">
        <v>200</v>
      </c>
    </row>
    <row r="86" spans="1:9" ht="14">
      <c r="A86" s="1"/>
      <c r="B86" s="2"/>
      <c r="C86" s="2"/>
      <c r="D86" s="2"/>
      <c r="E86" s="2"/>
      <c r="F86" s="2"/>
      <c r="G86" s="18"/>
      <c r="H86" s="25"/>
      <c r="I86" s="25"/>
    </row>
    <row r="87" spans="1:9">
      <c r="A87" s="11" t="s">
        <v>18</v>
      </c>
      <c r="B87" s="2"/>
      <c r="C87" s="2"/>
      <c r="D87" s="2"/>
      <c r="E87" s="2"/>
      <c r="F87" s="2"/>
      <c r="G87" s="18"/>
      <c r="H87" s="25"/>
      <c r="I87" s="25"/>
    </row>
    <row r="88" spans="1:9">
      <c r="A88" s="11"/>
      <c r="B88" t="s">
        <v>19</v>
      </c>
      <c r="C88" s="2"/>
      <c r="D88" s="2"/>
      <c r="E88" s="2"/>
      <c r="F88" s="2"/>
      <c r="G88" s="18">
        <v>125</v>
      </c>
      <c r="H88" s="18">
        <v>125</v>
      </c>
      <c r="I88" s="18">
        <v>125</v>
      </c>
    </row>
    <row r="89" spans="1:9">
      <c r="A89" s="2"/>
      <c r="B89" t="s">
        <v>20</v>
      </c>
      <c r="C89" s="2"/>
      <c r="D89" s="2"/>
      <c r="E89" s="2"/>
      <c r="F89" s="2"/>
      <c r="G89" s="18">
        <v>125</v>
      </c>
      <c r="H89" s="18">
        <v>125</v>
      </c>
      <c r="I89" s="18">
        <v>125</v>
      </c>
    </row>
    <row r="90" spans="1:9">
      <c r="A90" s="2"/>
      <c r="B90" s="2"/>
      <c r="C90" s="2"/>
      <c r="D90" s="2"/>
      <c r="E90" s="2"/>
      <c r="F90" s="2"/>
      <c r="G90" s="18"/>
      <c r="H90" s="25"/>
      <c r="I90" s="25"/>
    </row>
    <row r="91" spans="1:9" ht="14">
      <c r="A91" s="1" t="s">
        <v>21</v>
      </c>
      <c r="B91" s="2"/>
      <c r="C91" s="2"/>
      <c r="D91" s="2"/>
      <c r="E91" s="2"/>
      <c r="F91" s="2"/>
      <c r="G91" s="18"/>
      <c r="H91" s="25"/>
      <c r="I91" s="25"/>
    </row>
    <row r="92" spans="1:9" ht="14">
      <c r="A92" s="1"/>
      <c r="B92" t="s">
        <v>22</v>
      </c>
      <c r="C92" s="4" t="s">
        <v>23</v>
      </c>
      <c r="D92" s="2">
        <v>3</v>
      </c>
      <c r="E92" s="4" t="s">
        <v>24</v>
      </c>
      <c r="F92" s="14">
        <v>25</v>
      </c>
      <c r="G92" s="18">
        <f t="shared" ref="G92:G98" si="7">D92*F92</f>
        <v>75</v>
      </c>
      <c r="H92" s="25">
        <v>0</v>
      </c>
      <c r="I92" s="25">
        <f>F92*6</f>
        <v>150</v>
      </c>
    </row>
    <row r="93" spans="1:9" ht="14">
      <c r="A93" s="1"/>
      <c r="B93" t="s">
        <v>55</v>
      </c>
      <c r="C93" s="4" t="s">
        <v>23</v>
      </c>
      <c r="D93" s="2">
        <v>2</v>
      </c>
      <c r="E93" s="4" t="s">
        <v>24</v>
      </c>
      <c r="F93" s="14">
        <v>24</v>
      </c>
      <c r="G93" s="18">
        <f t="shared" si="7"/>
        <v>48</v>
      </c>
      <c r="H93" s="25">
        <v>0</v>
      </c>
      <c r="I93" s="25">
        <f t="shared" ref="I93:I100" si="8">F93*6</f>
        <v>144</v>
      </c>
    </row>
    <row r="94" spans="1:9" ht="14">
      <c r="A94" s="1"/>
      <c r="B94" t="s">
        <v>56</v>
      </c>
      <c r="C94" s="4" t="s">
        <v>23</v>
      </c>
      <c r="D94" s="2">
        <v>3</v>
      </c>
      <c r="E94" s="4" t="s">
        <v>24</v>
      </c>
      <c r="F94" s="14">
        <v>150</v>
      </c>
      <c r="G94" s="18">
        <f t="shared" si="7"/>
        <v>450</v>
      </c>
      <c r="H94" s="25">
        <v>0</v>
      </c>
      <c r="I94" s="25">
        <f t="shared" si="8"/>
        <v>900</v>
      </c>
    </row>
    <row r="95" spans="1:9" ht="14">
      <c r="A95" s="1"/>
      <c r="B95" t="s">
        <v>57</v>
      </c>
      <c r="C95" s="4" t="s">
        <v>23</v>
      </c>
      <c r="D95" s="2">
        <v>3</v>
      </c>
      <c r="E95" s="4" t="s">
        <v>24</v>
      </c>
      <c r="F95" s="14">
        <v>190</v>
      </c>
      <c r="G95" s="18">
        <f t="shared" si="7"/>
        <v>570</v>
      </c>
      <c r="H95" s="25">
        <v>0</v>
      </c>
      <c r="I95" s="25">
        <f t="shared" si="8"/>
        <v>1140</v>
      </c>
    </row>
    <row r="96" spans="1:9" ht="14">
      <c r="A96" s="1"/>
      <c r="B96" t="s">
        <v>58</v>
      </c>
      <c r="C96" s="4" t="s">
        <v>59</v>
      </c>
      <c r="D96" s="2">
        <v>4</v>
      </c>
      <c r="E96" s="4" t="s">
        <v>24</v>
      </c>
      <c r="F96" s="14">
        <v>50</v>
      </c>
      <c r="G96" s="18">
        <f t="shared" si="7"/>
        <v>200</v>
      </c>
      <c r="H96" s="25">
        <v>0</v>
      </c>
      <c r="I96" s="25">
        <f t="shared" si="8"/>
        <v>300</v>
      </c>
    </row>
    <row r="97" spans="1:10" ht="14">
      <c r="A97" s="1"/>
      <c r="B97" t="s">
        <v>60</v>
      </c>
      <c r="C97" s="4" t="s">
        <v>61</v>
      </c>
      <c r="D97" s="2">
        <v>6</v>
      </c>
      <c r="E97" s="4" t="s">
        <v>24</v>
      </c>
      <c r="F97" s="14">
        <v>40</v>
      </c>
      <c r="G97" s="18">
        <f t="shared" si="7"/>
        <v>240</v>
      </c>
      <c r="H97" s="25">
        <v>0</v>
      </c>
      <c r="I97" s="25">
        <f t="shared" si="8"/>
        <v>240</v>
      </c>
    </row>
    <row r="98" spans="1:10" ht="14">
      <c r="A98" s="1"/>
      <c r="B98" t="s">
        <v>69</v>
      </c>
      <c r="C98" s="4" t="s">
        <v>70</v>
      </c>
      <c r="D98" s="2">
        <v>4</v>
      </c>
      <c r="E98" s="4" t="s">
        <v>24</v>
      </c>
      <c r="F98" s="14">
        <v>25</v>
      </c>
      <c r="G98" s="18">
        <f t="shared" si="7"/>
        <v>100</v>
      </c>
      <c r="H98" s="25">
        <v>0</v>
      </c>
      <c r="I98" s="25">
        <f t="shared" si="8"/>
        <v>150</v>
      </c>
    </row>
    <row r="99" spans="1:10" ht="14">
      <c r="A99" s="12"/>
      <c r="B99" t="s">
        <v>71</v>
      </c>
      <c r="C99" s="2"/>
      <c r="D99" s="2"/>
      <c r="E99" s="2"/>
      <c r="F99" s="14"/>
      <c r="G99" s="18">
        <v>40</v>
      </c>
      <c r="H99" s="25">
        <v>0</v>
      </c>
      <c r="I99" s="25">
        <v>400</v>
      </c>
    </row>
    <row r="100" spans="1:10" ht="14">
      <c r="A100" s="12"/>
      <c r="B100" t="s">
        <v>72</v>
      </c>
      <c r="C100" s="2"/>
      <c r="D100" s="2"/>
      <c r="E100" s="2"/>
      <c r="F100" s="14"/>
      <c r="G100" s="18">
        <v>1500</v>
      </c>
      <c r="H100" s="25">
        <v>0</v>
      </c>
      <c r="I100" s="25">
        <v>3000</v>
      </c>
    </row>
    <row r="101" spans="1:10" ht="14">
      <c r="A101" s="12"/>
      <c r="B101" s="2"/>
      <c r="C101" s="2"/>
      <c r="D101" s="2"/>
      <c r="E101" s="2"/>
      <c r="F101" s="14"/>
      <c r="G101" s="18"/>
      <c r="H101" s="25"/>
      <c r="I101" s="25"/>
    </row>
    <row r="102" spans="1:10" ht="14">
      <c r="A102" s="1" t="s">
        <v>73</v>
      </c>
      <c r="B102" s="2"/>
      <c r="C102" s="2" t="s">
        <v>1</v>
      </c>
      <c r="D102" s="2" t="s">
        <v>2</v>
      </c>
      <c r="E102" s="2" t="s">
        <v>53</v>
      </c>
      <c r="F102" s="14" t="s">
        <v>54</v>
      </c>
      <c r="G102" s="18"/>
      <c r="H102" s="25"/>
      <c r="I102" s="25"/>
    </row>
    <row r="103" spans="1:10" ht="14">
      <c r="A103" s="12"/>
      <c r="B103" t="s">
        <v>74</v>
      </c>
      <c r="C103" s="2">
        <v>4</v>
      </c>
      <c r="D103" s="2">
        <v>2</v>
      </c>
      <c r="E103" s="2">
        <v>1</v>
      </c>
      <c r="F103" s="14">
        <v>150</v>
      </c>
      <c r="G103" s="18">
        <f>D103*E103*F103</f>
        <v>300</v>
      </c>
      <c r="H103" s="25">
        <v>0</v>
      </c>
      <c r="I103" s="25">
        <f>C103*E103*F103</f>
        <v>600</v>
      </c>
    </row>
    <row r="104" spans="1:10" ht="14">
      <c r="A104" s="12"/>
      <c r="B104" t="s">
        <v>75</v>
      </c>
      <c r="C104" s="2">
        <v>4</v>
      </c>
      <c r="D104" s="2">
        <v>2</v>
      </c>
      <c r="E104" s="2">
        <v>1</v>
      </c>
      <c r="F104" s="14">
        <v>90</v>
      </c>
      <c r="G104" s="18">
        <f t="shared" ref="G104:G106" si="9">D104*E104*F104</f>
        <v>180</v>
      </c>
      <c r="H104" s="25">
        <v>0</v>
      </c>
      <c r="I104" s="25">
        <f t="shared" ref="I104:I106" si="10">C104*E104*F104</f>
        <v>360</v>
      </c>
    </row>
    <row r="105" spans="1:10">
      <c r="A105" s="2"/>
      <c r="B105" t="s">
        <v>76</v>
      </c>
      <c r="C105" s="2">
        <v>4</v>
      </c>
      <c r="D105" s="2">
        <v>2</v>
      </c>
      <c r="E105" s="2">
        <v>6</v>
      </c>
      <c r="F105" s="14">
        <v>45</v>
      </c>
      <c r="G105" s="18">
        <f t="shared" si="9"/>
        <v>540</v>
      </c>
      <c r="H105" s="25">
        <v>0</v>
      </c>
      <c r="I105" s="25">
        <f t="shared" si="10"/>
        <v>1080</v>
      </c>
    </row>
    <row r="106" spans="1:10">
      <c r="A106" s="2"/>
      <c r="B106" s="2" t="s">
        <v>0</v>
      </c>
      <c r="C106" s="2">
        <v>4</v>
      </c>
      <c r="D106" s="2">
        <v>2</v>
      </c>
      <c r="E106" s="2">
        <v>6</v>
      </c>
      <c r="F106" s="14">
        <v>10</v>
      </c>
      <c r="G106" s="18">
        <f t="shared" si="9"/>
        <v>120</v>
      </c>
      <c r="H106" s="25">
        <v>0</v>
      </c>
      <c r="I106" s="25">
        <f t="shared" si="10"/>
        <v>240</v>
      </c>
    </row>
    <row r="107" spans="1:10" ht="16">
      <c r="A107" s="5"/>
      <c r="B107" s="5"/>
      <c r="C107" s="6"/>
      <c r="D107" s="3"/>
      <c r="E107" s="7"/>
      <c r="F107" s="7" t="s">
        <v>77</v>
      </c>
      <c r="G107" s="17">
        <f>SUM(G48:G105)</f>
        <v>10493</v>
      </c>
      <c r="H107" s="17">
        <f>SUM(H48:H106)</f>
        <v>1670</v>
      </c>
      <c r="I107" s="17">
        <f t="shared" ref="H107:I107" si="11">SUM(I48:I105)</f>
        <v>21999</v>
      </c>
      <c r="J107" s="13"/>
    </row>
    <row r="108" spans="1:10">
      <c r="A108" s="2"/>
      <c r="B108" s="2"/>
      <c r="C108" s="2"/>
      <c r="D108" s="2"/>
      <c r="E108" s="2"/>
      <c r="F108" s="2"/>
      <c r="G108" s="15"/>
      <c r="H108" s="15"/>
      <c r="I108" s="15"/>
      <c r="J108" s="2"/>
    </row>
    <row r="109" spans="1:10">
      <c r="A109" s="2"/>
      <c r="B109" s="2"/>
      <c r="C109" s="2"/>
      <c r="D109" s="2"/>
      <c r="E109" s="2"/>
      <c r="F109" s="2" t="s">
        <v>67</v>
      </c>
      <c r="G109" s="18">
        <f>G44-G107</f>
        <v>1932</v>
      </c>
      <c r="H109" s="18">
        <f t="shared" ref="H109:I109" si="12">H44-H107</f>
        <v>130</v>
      </c>
      <c r="I109" s="18">
        <f t="shared" si="12"/>
        <v>4021</v>
      </c>
      <c r="J109" s="14"/>
    </row>
    <row r="110" spans="1:10">
      <c r="F110" t="s">
        <v>3</v>
      </c>
      <c r="G110" s="27">
        <f>G109/G107</f>
        <v>0.18412274849899934</v>
      </c>
      <c r="H110" s="27">
        <f t="shared" ref="H110:I110" si="13">H109/H107</f>
        <v>7.7844311377245512E-2</v>
      </c>
      <c r="I110" s="27">
        <f t="shared" si="13"/>
        <v>0.1827810355016137</v>
      </c>
    </row>
  </sheetData>
  <phoneticPr fontId="5" type="noConversion"/>
  <pageMargins left="0.75" right="0.75" top="1" bottom="1" header="0.5" footer="0.5"/>
  <pageSetup scale="57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Earthscapes Design &amp;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Decoteau</dc:creator>
  <cp:lastModifiedBy>David Decoteau</cp:lastModifiedBy>
  <cp:lastPrinted>2018-01-09T22:38:09Z</cp:lastPrinted>
  <dcterms:created xsi:type="dcterms:W3CDTF">2017-03-28T22:36:51Z</dcterms:created>
  <dcterms:modified xsi:type="dcterms:W3CDTF">2018-01-09T22:53:44Z</dcterms:modified>
</cp:coreProperties>
</file>